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Расходы!$A$6:$I$6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" i="1"/>
  <c r="I7" i="1"/>
  <c r="D40" i="1" l="1"/>
  <c r="E40" i="1"/>
  <c r="F40" i="1"/>
  <c r="G40" i="1"/>
  <c r="H40" i="1"/>
  <c r="E24" i="1"/>
  <c r="F24" i="1"/>
  <c r="G24" i="1"/>
  <c r="H24" i="1"/>
  <c r="C40" i="1" l="1"/>
  <c r="D80" i="1"/>
  <c r="E80" i="1"/>
  <c r="F80" i="1"/>
  <c r="G80" i="1"/>
  <c r="H80" i="1"/>
  <c r="D78" i="1"/>
  <c r="E78" i="1"/>
  <c r="F78" i="1"/>
  <c r="G78" i="1"/>
  <c r="H78" i="1"/>
  <c r="D74" i="1"/>
  <c r="E74" i="1"/>
  <c r="F74" i="1"/>
  <c r="G74" i="1"/>
  <c r="H74" i="1"/>
  <c r="D69" i="1"/>
  <c r="E69" i="1"/>
  <c r="F69" i="1"/>
  <c r="G69" i="1"/>
  <c r="H69" i="1"/>
  <c r="D63" i="1"/>
  <c r="E63" i="1"/>
  <c r="F63" i="1"/>
  <c r="G63" i="1"/>
  <c r="H63" i="1"/>
  <c r="D56" i="1"/>
  <c r="E56" i="1"/>
  <c r="F56" i="1"/>
  <c r="G56" i="1"/>
  <c r="H56" i="1"/>
  <c r="D53" i="1"/>
  <c r="E53" i="1"/>
  <c r="F53" i="1"/>
  <c r="G53" i="1"/>
  <c r="H53" i="1"/>
  <c r="D45" i="1"/>
  <c r="E45" i="1"/>
  <c r="F45" i="1"/>
  <c r="G45" i="1"/>
  <c r="H45" i="1"/>
  <c r="D35" i="1"/>
  <c r="E35" i="1"/>
  <c r="F35" i="1"/>
  <c r="G35" i="1"/>
  <c r="H35" i="1"/>
  <c r="D24" i="1"/>
  <c r="D19" i="1"/>
  <c r="E19" i="1"/>
  <c r="F19" i="1"/>
  <c r="G19" i="1"/>
  <c r="H19" i="1"/>
  <c r="D16" i="1"/>
  <c r="E16" i="1"/>
  <c r="F16" i="1"/>
  <c r="G16" i="1"/>
  <c r="H16" i="1"/>
  <c r="D7" i="1"/>
  <c r="E7" i="1"/>
  <c r="F7" i="1"/>
  <c r="F84" i="1" s="1"/>
  <c r="G7" i="1"/>
  <c r="H7" i="1"/>
  <c r="H84" i="1" l="1"/>
  <c r="G84" i="1"/>
  <c r="E84" i="1"/>
  <c r="D84" i="1"/>
  <c r="C80" i="1"/>
  <c r="C78" i="1"/>
  <c r="C74" i="1"/>
  <c r="C69" i="1"/>
  <c r="C63" i="1"/>
  <c r="C56" i="1"/>
  <c r="C53" i="1"/>
  <c r="C45" i="1"/>
  <c r="C35" i="1"/>
  <c r="C24" i="1"/>
  <c r="C19" i="1"/>
  <c r="C16" i="1"/>
  <c r="C7" i="1"/>
  <c r="C84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<sst xmlns="http://schemas.openxmlformats.org/spreadsheetml/2006/main" count="166" uniqueCount="166">
  <si>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</si>
  <si>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</si>
  <si>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</si>
  <si>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</si>
  <si>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</si>
  <si>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</si>
  <si>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</si>
  <si>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ОБСЛУЖИВАНИЕ ГОСУДАРСТВЕННОГО И МУНИЦИПАЛЬНОГО ДОЛГА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</si>
  <si>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</si>
  <si>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</si>
  <si>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</si>
  <si>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</si>
  <si>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</si>
  <si>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</si>
  <si>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</si>
  <si>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</si>
  <si>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</si>
  <si>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</si>
  <si>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</si>
  <si>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</si>
  <si>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</si>
  <si>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</si>
  <si>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</si>
  <si>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</si>
  <si>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</si>
  <si>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</si>
  <si>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</si>
  <si>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</si>
  <si>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</si>
  <si>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</si>
  <si>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</si>
  <si>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</si>
  <si>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Обслуживание государственного внутреннего и муниципального долга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</si>
  <si>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</si>
  <si>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</si>
  <si>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</si>
  <si>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</si>
  <si>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</si>
  <si>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</si>
  <si>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</si>
  <si>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</si>
  <si>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</si>
  <si>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</si>
  <si>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</si>
  <si>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</si>
  <si>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</si>
  <si>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</si>
  <si>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</si>
  <si>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</si>
  <si>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</si>
  <si>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</si>
  <si>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</si>
  <si>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</si>
  <si>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</si>
  <si>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</si>
  <si>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</si>
  <si>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</si>
  <si>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</si>
  <si>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</si>
  <si>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</si>
  <si>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</si>
  <si>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</si>
  <si>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</si>
  <si>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</si>
  <si>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</si>
  <si>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</si>
  <si>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</si>
  <si>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</si>
  <si>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</si>
  <si>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</si>
  <si>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</si>
  <si>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</si>
  <si>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</si>
  <si>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</si>
  <si>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</si>
  <si>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</si>
  <si>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</si>
  <si>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</si>
  <si>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</si>
  <si>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</si>
  <si>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</si>
  <si>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</si>
  <si>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</si>
  <si>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</si>
  <si>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</si>
  <si>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</si>
  <si>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</si>
  <si>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</si>
  <si>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</si>
  <si>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</si>
  <si>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</si>
  <si>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</si>
  <si>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</si>
  <si>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</si>
  <si>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</si>
  <si>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</si>
  <si>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</si>
  <si>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</si>
  <si>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</si>
  <si>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</si>
  <si>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</si>
  <si>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</si>
  <si>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</si>
  <si>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</si>
  <si>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</si>
  <si>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</si>
  <si>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</si>
  <si>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</si>
  <si>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</si>
  <si>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</si>
  <si>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</si>
  <si>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</si>
  <si>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</si>
  <si>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</si>
  <si>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</si>
  <si>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</si>
  <si>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</si>
  <si>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</si>
  <si>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</si>
  <si>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</si>
  <si>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</si>
  <si>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</si>
  <si>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</si>
  <si>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</si>
  <si>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</si>
  <si>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</si>
  <si>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</si>
  <si>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</si>
  <si>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</si>
  <si>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</si>
  <si>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</si>
  <si>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</si>
  <si>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</si>
  <si>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</si>
  <si>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</si>
  <si>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</si>
  <si>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</si>
  <si>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</si>
  <si>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</si>
  <si>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</si>
  <si>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</si>
  <si>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</si>
  <si>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</si>
  <si>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</si>
  <si>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</si>
  <si>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</si>
  <si>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</si>
  <si>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</si>
  <si>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</si>
  <si>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</si>
  <si>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</si>
  <si>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</si>
  <si>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</si>
  <si>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</si>
  <si>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</si>
  <si>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Молодежная политика</t>
  </si>
  <si>
    <t>0601</t>
  </si>
  <si>
    <t>Экологический контроль</t>
  </si>
  <si>
    <t>Сведения о внесенных в течение 2019 года изменениях, внесенных в закон Брянской области "Об областном бюджете на 2019 год и на плановый период 2020 и 2021 годы", в части расходов на 2019 год</t>
  </si>
  <si>
    <t>Сумма на 2019 год (закон от 12.12.2018 
№ 107-З, первоначальный)</t>
  </si>
  <si>
    <t>Сумма на 2019 год
(с учетом изменений)</t>
  </si>
  <si>
    <t>Закон 
от 04.03.2019 № 6-З</t>
  </si>
  <si>
    <t>Закон 
от 02.07.2019 № 66-З</t>
  </si>
  <si>
    <t>Закон 
от 20.08.2019 № 81-З</t>
  </si>
  <si>
    <t>Закон 
от 02.12.2019 № 101-З</t>
  </si>
  <si>
    <t>Закон 
от 12.12.2019 № 112-З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</si>
</sst>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0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" fontId="6" fillId="0" borderId="7">
      <alignment horizontal="right"/>
    </xf>
    <xf numFmtId="4" fontId="6" fillId="0" borderId="7">
      <alignment horizontal="right"/>
    </xf>
    <xf numFmtId="0" fontId="7" fillId="0" borderId="8">
      <alignment horizontal="left" vertical="top" wrapText="1"/>
    </xf>
  </cellStyleXfs>
  <cellXfs count="2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4">
    <cellStyle name="xl105" xfId="1"/>
    <cellStyle name="xl34" xfId="3"/>
    <cellStyle name="xl96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84"/>
  <sheetViews>
    <sheetView tabSelected="1" view="pageBreakPreview" topLeftCell="A64" zoomScaleNormal="100" zoomScaleSheetLayoutView="100" workbookViewId="0">
      <selection activeCell="I69" sqref="I69"/>
    </sheetView>
  </sheetViews>
  <sheetFormatPr defaultRowHeight="14.4" x14ac:dyDescent="0.3"/>
  <cols>
    <col min="1" max="1" width="43.109375" customWidth="1"/>
    <col min="2" max="2" width="6.88671875" customWidth="1"/>
    <col min="3" max="3" width="19.88671875" style="12" customWidth="1"/>
    <col min="4" max="4" width="19.88671875" style="16" customWidth="1"/>
    <col min="5" max="5" width="20.77734375" style="16" customWidth="1"/>
    <col min="6" max="6" width="21" style="16" customWidth="1"/>
    <col min="7" max="7" width="22.21875" style="16" customWidth="1"/>
    <col min="8" max="8" width="22.109375" style="16" customWidth="1"/>
    <col min="9" max="9" width="19.2187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8"/>
    </row>
    <row r="2" spans="1:9" s="3" customFormat="1" ht="40.5" customHeight="1" x14ac:dyDescent="0.3">
      <c r="A2" s="27" t="s">
        <v>158</v>
      </c>
      <c r="B2" s="27"/>
      <c r="C2" s="27"/>
      <c r="D2" s="27"/>
      <c r="E2" s="27"/>
      <c r="F2" s="27"/>
      <c r="G2" s="27"/>
      <c r="H2" s="27"/>
      <c r="I2" s="27"/>
    </row>
    <row r="3" spans="1:9" s="3" customFormat="1" ht="15.6" x14ac:dyDescent="0.3">
      <c r="A3" s="4"/>
      <c r="B3" s="4"/>
      <c r="C3" s="4"/>
      <c r="D3" s="4"/>
      <c r="E3" s="4"/>
      <c r="F3" s="4"/>
      <c r="G3" s="4"/>
      <c r="H3" s="4"/>
      <c r="I3" s="17" t="s">
        <v>150</v>
      </c>
    </row>
    <row r="4" spans="1:9" s="3" customFormat="1" ht="28.5" customHeight="1" x14ac:dyDescent="0.3">
      <c r="A4" s="24" t="s">
        <v>147</v>
      </c>
      <c r="B4" s="24" t="s">
        <v>148</v>
      </c>
      <c r="C4" s="19" t="s">
        <v>159</v>
      </c>
      <c r="D4" s="19" t="s">
        <v>161</v>
      </c>
      <c r="E4" s="19" t="s">
        <v>162</v>
      </c>
      <c r="F4" s="19" t="s">
        <v>163</v>
      </c>
      <c r="G4" s="19" t="s">
        <v>164</v>
      </c>
      <c r="H4" s="19" t="s">
        <v>165</v>
      </c>
      <c r="I4" s="19" t="s">
        <v>160</v>
      </c>
    </row>
    <row r="5" spans="1:9" s="3" customFormat="1" ht="27.6" customHeight="1" x14ac:dyDescent="0.3">
      <c r="A5" s="25"/>
      <c r="B5" s="25"/>
      <c r="C5" s="20"/>
      <c r="D5" s="20"/>
      <c r="E5" s="20"/>
      <c r="F5" s="20"/>
      <c r="G5" s="20"/>
      <c r="H5" s="20"/>
      <c r="I5" s="20"/>
    </row>
    <row r="6" spans="1:9" s="3" customFormat="1" ht="31.5" customHeight="1" x14ac:dyDescent="0.3">
      <c r="A6" s="26"/>
      <c r="B6" s="26"/>
      <c r="C6" s="21"/>
      <c r="D6" s="21"/>
      <c r="E6" s="21"/>
      <c r="F6" s="21"/>
      <c r="G6" s="21"/>
      <c r="H6" s="21"/>
      <c r="I6" s="21"/>
    </row>
    <row r="7" spans="1:9" ht="31.2" x14ac:dyDescent="0.3">
      <c r="A7" s="8" t="s">
        <v>101</v>
      </c>
      <c r="B7" s="9" t="s">
        <v>6</v>
      </c>
      <c r="C7" s="5">
        <f>C8+C9+C10+C11+C12+C13+C14+C15</f>
        <v>2285247076.0500002</v>
      </c>
      <c r="D7" s="5">
        <f t="shared" ref="D7:H7" si="0">D8+D9+D10+D11+D12+D13+D14+D15</f>
        <v>-302572792.70999998</v>
      </c>
      <c r="E7" s="5">
        <f t="shared" si="0"/>
        <v>-48379459.640000015</v>
      </c>
      <c r="F7" s="5">
        <f t="shared" si="0"/>
        <v>-165930571.81999999</v>
      </c>
      <c r="G7" s="5">
        <f t="shared" si="0"/>
        <v>-51528795.469999999</v>
      </c>
      <c r="H7" s="5">
        <f t="shared" si="0"/>
        <v>86214900</v>
      </c>
      <c r="I7" s="5">
        <f>C7+D7+E7+F7+G7+H7</f>
        <v>1803050356.4100001</v>
      </c>
    </row>
    <row r="8" spans="1:9" ht="46.8" x14ac:dyDescent="0.3">
      <c r="A8" s="7" t="s">
        <v>136</v>
      </c>
      <c r="B8" s="10" t="s">
        <v>41</v>
      </c>
      <c r="C8" s="11">
        <v>5725237</v>
      </c>
      <c r="D8" s="11"/>
      <c r="E8" s="11">
        <v>383432</v>
      </c>
      <c r="F8" s="11"/>
      <c r="G8" s="11"/>
      <c r="H8" s="11"/>
      <c r="I8" s="11">
        <f>C8+D8+E8+F8+G8+H8</f>
        <v>6108669</v>
      </c>
    </row>
    <row r="9" spans="1:9" ht="78" x14ac:dyDescent="0.3">
      <c r="A9" s="7" t="s">
        <v>89</v>
      </c>
      <c r="B9" s="10" t="s">
        <v>54</v>
      </c>
      <c r="C9" s="11">
        <v>136378574</v>
      </c>
      <c r="D9" s="11"/>
      <c r="E9" s="11">
        <v>10915171</v>
      </c>
      <c r="F9" s="11"/>
      <c r="G9" s="11"/>
      <c r="H9" s="11"/>
      <c r="I9" s="11">
        <f t="shared" ref="I9:I72" si="1">C9+D9+E9+F9+G9+H9</f>
        <v>147293745</v>
      </c>
    </row>
    <row r="10" spans="1:9" ht="78" x14ac:dyDescent="0.3">
      <c r="A10" s="7" t="s">
        <v>18</v>
      </c>
      <c r="B10" s="10" t="s">
        <v>71</v>
      </c>
      <c r="C10" s="11">
        <v>241763098</v>
      </c>
      <c r="D10" s="11"/>
      <c r="E10" s="11">
        <v>26423572.66</v>
      </c>
      <c r="F10" s="11">
        <v>2000000</v>
      </c>
      <c r="G10" s="11">
        <v>-43000</v>
      </c>
      <c r="H10" s="11"/>
      <c r="I10" s="11">
        <f t="shared" si="1"/>
        <v>270143670.65999997</v>
      </c>
    </row>
    <row r="11" spans="1:9" ht="15.6" x14ac:dyDescent="0.3">
      <c r="A11" s="7" t="s">
        <v>30</v>
      </c>
      <c r="B11" s="10" t="s">
        <v>87</v>
      </c>
      <c r="C11" s="11">
        <v>199898722</v>
      </c>
      <c r="D11" s="11">
        <v>500000</v>
      </c>
      <c r="E11" s="11">
        <v>40832893</v>
      </c>
      <c r="F11" s="11"/>
      <c r="G11" s="11">
        <v>1530374.99</v>
      </c>
      <c r="H11" s="11"/>
      <c r="I11" s="11">
        <f t="shared" si="1"/>
        <v>242761989.99000001</v>
      </c>
    </row>
    <row r="12" spans="1:9" ht="62.4" x14ac:dyDescent="0.3">
      <c r="A12" s="7" t="s">
        <v>80</v>
      </c>
      <c r="B12" s="10" t="s">
        <v>105</v>
      </c>
      <c r="C12" s="11">
        <v>127125123</v>
      </c>
      <c r="D12" s="11"/>
      <c r="E12" s="11">
        <v>12336351</v>
      </c>
      <c r="F12" s="11"/>
      <c r="G12" s="11">
        <v>-228481.6</v>
      </c>
      <c r="H12" s="11"/>
      <c r="I12" s="11">
        <f t="shared" si="1"/>
        <v>139232992.40000001</v>
      </c>
    </row>
    <row r="13" spans="1:9" ht="31.2" x14ac:dyDescent="0.3">
      <c r="A13" s="7" t="s">
        <v>11</v>
      </c>
      <c r="B13" s="10" t="s">
        <v>119</v>
      </c>
      <c r="C13" s="11">
        <v>139626259</v>
      </c>
      <c r="D13" s="11"/>
      <c r="E13" s="11">
        <v>7275548</v>
      </c>
      <c r="F13" s="11"/>
      <c r="G13" s="11"/>
      <c r="H13" s="11"/>
      <c r="I13" s="11">
        <f t="shared" si="1"/>
        <v>146901807</v>
      </c>
    </row>
    <row r="14" spans="1:9" ht="15.6" x14ac:dyDescent="0.3">
      <c r="A14" s="7" t="s">
        <v>144</v>
      </c>
      <c r="B14" s="10" t="s">
        <v>124</v>
      </c>
      <c r="C14" s="11">
        <v>70000000</v>
      </c>
      <c r="D14" s="11"/>
      <c r="E14" s="11"/>
      <c r="F14" s="11"/>
      <c r="G14" s="11"/>
      <c r="H14" s="11"/>
      <c r="I14" s="11">
        <f t="shared" si="1"/>
        <v>70000000</v>
      </c>
    </row>
    <row r="15" spans="1:9" ht="15.6" x14ac:dyDescent="0.3">
      <c r="A15" s="7" t="s">
        <v>98</v>
      </c>
      <c r="B15" s="10" t="s">
        <v>9</v>
      </c>
      <c r="C15" s="11">
        <v>1364730063.05</v>
      </c>
      <c r="D15" s="11">
        <v>-303072792.70999998</v>
      </c>
      <c r="E15" s="11">
        <v>-146546427.30000001</v>
      </c>
      <c r="F15" s="11">
        <v>-167930571.81999999</v>
      </c>
      <c r="G15" s="11">
        <v>-52787688.859999999</v>
      </c>
      <c r="H15" s="11">
        <v>86214900</v>
      </c>
      <c r="I15" s="11">
        <f t="shared" si="1"/>
        <v>780607482.36000001</v>
      </c>
    </row>
    <row r="16" spans="1:9" ht="15.6" x14ac:dyDescent="0.3">
      <c r="A16" s="8" t="s">
        <v>132</v>
      </c>
      <c r="B16" s="9" t="s">
        <v>133</v>
      </c>
      <c r="C16" s="5">
        <f>C17+C18</f>
        <v>94672103.579999998</v>
      </c>
      <c r="D16" s="5">
        <f t="shared" ref="D16:H16" si="2">D17+D18</f>
        <v>0</v>
      </c>
      <c r="E16" s="5">
        <f t="shared" si="2"/>
        <v>0</v>
      </c>
      <c r="F16" s="5">
        <f t="shared" si="2"/>
        <v>0</v>
      </c>
      <c r="G16" s="5">
        <f t="shared" si="2"/>
        <v>-100000</v>
      </c>
      <c r="H16" s="5">
        <f t="shared" si="2"/>
        <v>0</v>
      </c>
      <c r="I16" s="5">
        <f t="shared" si="1"/>
        <v>94572103.579999998</v>
      </c>
    </row>
    <row r="17" spans="1:9" ht="31.2" x14ac:dyDescent="0.3">
      <c r="A17" s="7" t="s">
        <v>130</v>
      </c>
      <c r="B17" s="10" t="s">
        <v>27</v>
      </c>
      <c r="C17" s="11">
        <v>29937700</v>
      </c>
      <c r="D17" s="11"/>
      <c r="E17" s="11"/>
      <c r="F17" s="11"/>
      <c r="G17" s="11"/>
      <c r="H17" s="11"/>
      <c r="I17" s="11">
        <f t="shared" si="1"/>
        <v>29937700</v>
      </c>
    </row>
    <row r="18" spans="1:9" ht="15.6" x14ac:dyDescent="0.3">
      <c r="A18" s="7" t="s">
        <v>25</v>
      </c>
      <c r="B18" s="10" t="s">
        <v>48</v>
      </c>
      <c r="C18" s="11">
        <v>64734403.579999998</v>
      </c>
      <c r="D18" s="11"/>
      <c r="E18" s="11"/>
      <c r="F18" s="11"/>
      <c r="G18" s="11">
        <v>-100000</v>
      </c>
      <c r="H18" s="11"/>
      <c r="I18" s="11">
        <f t="shared" si="1"/>
        <v>64634403.579999998</v>
      </c>
    </row>
    <row r="19" spans="1:9" ht="46.8" x14ac:dyDescent="0.3">
      <c r="A19" s="8" t="s">
        <v>22</v>
      </c>
      <c r="B19" s="9" t="s">
        <v>104</v>
      </c>
      <c r="C19" s="5">
        <f>C20+C21+C22+C23</f>
        <v>553648033</v>
      </c>
      <c r="D19" s="5">
        <f t="shared" ref="D19:H19" si="3">D20+D21+D22+D23</f>
        <v>34294620</v>
      </c>
      <c r="E19" s="5">
        <f t="shared" si="3"/>
        <v>5252226</v>
      </c>
      <c r="F19" s="5">
        <f t="shared" si="3"/>
        <v>0</v>
      </c>
      <c r="G19" s="5">
        <f t="shared" si="3"/>
        <v>-1772471.3100000005</v>
      </c>
      <c r="H19" s="5">
        <f t="shared" si="3"/>
        <v>0</v>
      </c>
      <c r="I19" s="5">
        <f t="shared" si="1"/>
        <v>591422407.69000006</v>
      </c>
    </row>
    <row r="20" spans="1:9" ht="62.4" x14ac:dyDescent="0.3">
      <c r="A20" s="7" t="s">
        <v>117</v>
      </c>
      <c r="B20" s="10" t="s">
        <v>97</v>
      </c>
      <c r="C20" s="11">
        <v>37072916</v>
      </c>
      <c r="D20" s="11">
        <v>99443.11</v>
      </c>
      <c r="E20" s="11"/>
      <c r="F20" s="11"/>
      <c r="G20" s="11">
        <v>-1690804</v>
      </c>
      <c r="H20" s="11"/>
      <c r="I20" s="11">
        <f t="shared" si="1"/>
        <v>35481555.109999999</v>
      </c>
    </row>
    <row r="21" spans="1:9" ht="15.6" x14ac:dyDescent="0.3">
      <c r="A21" s="7" t="s">
        <v>137</v>
      </c>
      <c r="B21" s="10" t="s">
        <v>51</v>
      </c>
      <c r="C21" s="11">
        <v>339016828</v>
      </c>
      <c r="D21" s="11">
        <v>34195176.890000001</v>
      </c>
      <c r="E21" s="11">
        <v>6836357</v>
      </c>
      <c r="F21" s="11"/>
      <c r="G21" s="11">
        <v>7759632.0899999999</v>
      </c>
      <c r="H21" s="11"/>
      <c r="I21" s="11">
        <f t="shared" si="1"/>
        <v>387807993.97999996</v>
      </c>
    </row>
    <row r="22" spans="1:9" ht="15.6" x14ac:dyDescent="0.3">
      <c r="A22" s="7" t="s">
        <v>84</v>
      </c>
      <c r="B22" s="10" t="s">
        <v>69</v>
      </c>
      <c r="C22" s="11">
        <v>5000000</v>
      </c>
      <c r="D22" s="11"/>
      <c r="E22" s="11"/>
      <c r="F22" s="11"/>
      <c r="G22" s="11"/>
      <c r="H22" s="11"/>
      <c r="I22" s="11">
        <f t="shared" si="1"/>
        <v>5000000</v>
      </c>
    </row>
    <row r="23" spans="1:9" ht="46.8" x14ac:dyDescent="0.3">
      <c r="A23" s="7" t="s">
        <v>114</v>
      </c>
      <c r="B23" s="10" t="s">
        <v>112</v>
      </c>
      <c r="C23" s="11">
        <v>172558289</v>
      </c>
      <c r="D23" s="11"/>
      <c r="E23" s="11">
        <v>-1584131</v>
      </c>
      <c r="F23" s="11"/>
      <c r="G23" s="11">
        <v>-7841299.4000000004</v>
      </c>
      <c r="H23" s="11"/>
      <c r="I23" s="11">
        <f t="shared" si="1"/>
        <v>163132858.59999999</v>
      </c>
    </row>
    <row r="24" spans="1:9" ht="15.6" x14ac:dyDescent="0.3">
      <c r="A24" s="8" t="s">
        <v>134</v>
      </c>
      <c r="B24" s="9" t="s">
        <v>73</v>
      </c>
      <c r="C24" s="5">
        <f>C25+C26+C27+C28+C29+C30+C31+C32+C34</f>
        <v>10796100291.219999</v>
      </c>
      <c r="D24" s="5">
        <f t="shared" ref="D24:H24" si="4">D25+D26+D27+D28+D29+D30+D31+D32+D34</f>
        <v>7851822705.1099997</v>
      </c>
      <c r="E24" s="5">
        <f t="shared" ref="E24:H24" si="5">E25+E26+E27+E28+E29+E30+E31+E32+E33+E34</f>
        <v>573197032.01000011</v>
      </c>
      <c r="F24" s="5">
        <f t="shared" si="5"/>
        <v>902970142</v>
      </c>
      <c r="G24" s="5">
        <f t="shared" si="5"/>
        <v>891658896.6099999</v>
      </c>
      <c r="H24" s="5">
        <f t="shared" si="5"/>
        <v>16000000</v>
      </c>
      <c r="I24" s="5">
        <f t="shared" si="1"/>
        <v>21031749066.949997</v>
      </c>
    </row>
    <row r="25" spans="1:9" ht="18.75" customHeight="1" x14ac:dyDescent="0.3">
      <c r="A25" s="7" t="s">
        <v>109</v>
      </c>
      <c r="B25" s="10" t="s">
        <v>85</v>
      </c>
      <c r="C25" s="11">
        <v>248139533</v>
      </c>
      <c r="D25" s="11"/>
      <c r="E25" s="11">
        <v>11052208</v>
      </c>
      <c r="F25" s="11"/>
      <c r="G25" s="11">
        <v>1230979.6000000001</v>
      </c>
      <c r="H25" s="11"/>
      <c r="I25" s="11">
        <f t="shared" si="1"/>
        <v>260422720.59999999</v>
      </c>
    </row>
    <row r="26" spans="1:9" ht="31.2" x14ac:dyDescent="0.3">
      <c r="A26" s="7" t="s">
        <v>38</v>
      </c>
      <c r="B26" s="10" t="s">
        <v>143</v>
      </c>
      <c r="C26" s="11">
        <v>200000</v>
      </c>
      <c r="D26" s="11"/>
      <c r="E26" s="11"/>
      <c r="F26" s="11"/>
      <c r="G26" s="11">
        <v>-20000</v>
      </c>
      <c r="H26" s="11"/>
      <c r="I26" s="11">
        <f t="shared" si="1"/>
        <v>180000</v>
      </c>
    </row>
    <row r="27" spans="1:9" ht="15.6" x14ac:dyDescent="0.3">
      <c r="A27" s="7" t="s">
        <v>56</v>
      </c>
      <c r="B27" s="10" t="s">
        <v>2</v>
      </c>
      <c r="C27" s="11">
        <v>2963871837.3299999</v>
      </c>
      <c r="D27" s="11">
        <v>7670300000</v>
      </c>
      <c r="E27" s="11">
        <v>212295522.56999999</v>
      </c>
      <c r="F27" s="11"/>
      <c r="G27" s="11">
        <v>-5333714.3099999996</v>
      </c>
      <c r="H27" s="11"/>
      <c r="I27" s="11">
        <f t="shared" si="1"/>
        <v>10841133645.59</v>
      </c>
    </row>
    <row r="28" spans="1:9" ht="15.6" x14ac:dyDescent="0.3">
      <c r="A28" s="7" t="s">
        <v>95</v>
      </c>
      <c r="B28" s="10" t="s">
        <v>16</v>
      </c>
      <c r="C28" s="11">
        <v>15607670</v>
      </c>
      <c r="D28" s="11"/>
      <c r="E28" s="11"/>
      <c r="F28" s="11"/>
      <c r="G28" s="11">
        <v>-324077</v>
      </c>
      <c r="H28" s="11"/>
      <c r="I28" s="11">
        <f t="shared" si="1"/>
        <v>15283593</v>
      </c>
    </row>
    <row r="29" spans="1:9" ht="15.6" x14ac:dyDescent="0.3">
      <c r="A29" s="7" t="s">
        <v>120</v>
      </c>
      <c r="B29" s="10" t="s">
        <v>37</v>
      </c>
      <c r="C29" s="11">
        <v>498457182</v>
      </c>
      <c r="D29" s="11"/>
      <c r="E29" s="11">
        <v>4638972</v>
      </c>
      <c r="F29" s="11"/>
      <c r="G29" s="11">
        <v>34626500</v>
      </c>
      <c r="H29" s="11"/>
      <c r="I29" s="11">
        <f t="shared" si="1"/>
        <v>537722654</v>
      </c>
    </row>
    <row r="30" spans="1:9" ht="15.6" x14ac:dyDescent="0.3">
      <c r="A30" s="7" t="s">
        <v>35</v>
      </c>
      <c r="B30" s="10" t="s">
        <v>55</v>
      </c>
      <c r="C30" s="11">
        <v>538071882</v>
      </c>
      <c r="D30" s="11">
        <v>17345000</v>
      </c>
      <c r="E30" s="11">
        <v>77813155.120000005</v>
      </c>
      <c r="F30" s="11">
        <v>900000000</v>
      </c>
      <c r="G30" s="11">
        <v>126639189.63</v>
      </c>
      <c r="H30" s="11"/>
      <c r="I30" s="11">
        <f t="shared" si="1"/>
        <v>1659869226.75</v>
      </c>
    </row>
    <row r="31" spans="1:9" ht="15.6" x14ac:dyDescent="0.3">
      <c r="A31" s="7" t="s">
        <v>126</v>
      </c>
      <c r="B31" s="10" t="s">
        <v>66</v>
      </c>
      <c r="C31" s="11">
        <v>5857138048.9899998</v>
      </c>
      <c r="D31" s="11">
        <v>164177705.11000001</v>
      </c>
      <c r="E31" s="11">
        <v>230000000</v>
      </c>
      <c r="F31" s="11"/>
      <c r="G31" s="11">
        <v>525187232</v>
      </c>
      <c r="H31" s="11"/>
      <c r="I31" s="11">
        <f t="shared" si="1"/>
        <v>6776502986.0999994</v>
      </c>
    </row>
    <row r="32" spans="1:9" ht="15.6" x14ac:dyDescent="0.3">
      <c r="A32" s="7" t="s">
        <v>29</v>
      </c>
      <c r="B32" s="10" t="s">
        <v>23</v>
      </c>
      <c r="C32" s="11">
        <v>88456200</v>
      </c>
      <c r="D32" s="11"/>
      <c r="E32" s="11">
        <v>14306000</v>
      </c>
      <c r="F32" s="11"/>
      <c r="G32" s="11">
        <v>400000</v>
      </c>
      <c r="H32" s="11"/>
      <c r="I32" s="11">
        <f t="shared" si="1"/>
        <v>103162200</v>
      </c>
    </row>
    <row r="33" spans="1:9" s="13" customFormat="1" ht="31.2" x14ac:dyDescent="0.3">
      <c r="A33" s="7" t="s">
        <v>153</v>
      </c>
      <c r="B33" s="10" t="s">
        <v>154</v>
      </c>
      <c r="C33" s="11">
        <v>0</v>
      </c>
      <c r="D33" s="11"/>
      <c r="E33" s="11">
        <v>99000</v>
      </c>
      <c r="F33" s="11"/>
      <c r="G33" s="11"/>
      <c r="H33" s="11"/>
      <c r="I33" s="11">
        <f t="shared" si="1"/>
        <v>99000</v>
      </c>
    </row>
    <row r="34" spans="1:9" ht="31.2" x14ac:dyDescent="0.3">
      <c r="A34" s="7" t="s">
        <v>10</v>
      </c>
      <c r="B34" s="10" t="s">
        <v>57</v>
      </c>
      <c r="C34" s="11">
        <v>586157937.89999998</v>
      </c>
      <c r="D34" s="11"/>
      <c r="E34" s="11">
        <v>22992174.32</v>
      </c>
      <c r="F34" s="11">
        <v>2970142</v>
      </c>
      <c r="G34" s="11">
        <v>209252786.69</v>
      </c>
      <c r="H34" s="11">
        <v>16000000</v>
      </c>
      <c r="I34" s="11">
        <f t="shared" si="1"/>
        <v>837373040.91000009</v>
      </c>
    </row>
    <row r="35" spans="1:9" ht="31.2" x14ac:dyDescent="0.3">
      <c r="A35" s="8" t="s">
        <v>131</v>
      </c>
      <c r="B35" s="9" t="s">
        <v>45</v>
      </c>
      <c r="C35" s="5">
        <f>C36+C37+C38+C39</f>
        <v>1664878055.6500001</v>
      </c>
      <c r="D35" s="5">
        <f t="shared" ref="D35:H35" si="6">D36+D37+D38+D39</f>
        <v>31907544.649999999</v>
      </c>
      <c r="E35" s="5">
        <f t="shared" si="6"/>
        <v>-73701614.719999999</v>
      </c>
      <c r="F35" s="5">
        <f t="shared" si="6"/>
        <v>1459112.97</v>
      </c>
      <c r="G35" s="5">
        <f t="shared" si="6"/>
        <v>-189882528.28999999</v>
      </c>
      <c r="H35" s="5">
        <f t="shared" si="6"/>
        <v>0</v>
      </c>
      <c r="I35" s="5">
        <f t="shared" si="1"/>
        <v>1434660570.2600002</v>
      </c>
    </row>
    <row r="36" spans="1:9" ht="15.6" x14ac:dyDescent="0.3">
      <c r="A36" s="7" t="s">
        <v>8</v>
      </c>
      <c r="B36" s="10" t="s">
        <v>63</v>
      </c>
      <c r="C36" s="11">
        <v>124923998</v>
      </c>
      <c r="D36" s="11"/>
      <c r="E36" s="11">
        <v>-150.80000000000001</v>
      </c>
      <c r="F36" s="11"/>
      <c r="G36" s="11">
        <v>2159144</v>
      </c>
      <c r="H36" s="11"/>
      <c r="I36" s="11">
        <f t="shared" si="1"/>
        <v>127082991.2</v>
      </c>
    </row>
    <row r="37" spans="1:9" ht="15.6" x14ac:dyDescent="0.3">
      <c r="A37" s="7" t="s">
        <v>49</v>
      </c>
      <c r="B37" s="10" t="s">
        <v>77</v>
      </c>
      <c r="C37" s="11">
        <v>1070875224.65</v>
      </c>
      <c r="D37" s="11">
        <v>31907544.649999999</v>
      </c>
      <c r="E37" s="11">
        <v>-80153429.920000002</v>
      </c>
      <c r="F37" s="11">
        <v>1459112.97</v>
      </c>
      <c r="G37" s="11">
        <v>-196468542.72999999</v>
      </c>
      <c r="H37" s="11"/>
      <c r="I37" s="11">
        <f t="shared" si="1"/>
        <v>827619909.62</v>
      </c>
    </row>
    <row r="38" spans="1:9" ht="18" customHeight="1" x14ac:dyDescent="0.3">
      <c r="A38" s="7" t="s">
        <v>59</v>
      </c>
      <c r="B38" s="10" t="s">
        <v>91</v>
      </c>
      <c r="C38" s="11">
        <v>376964242</v>
      </c>
      <c r="D38" s="11"/>
      <c r="E38" s="11"/>
      <c r="F38" s="11"/>
      <c r="G38" s="11">
        <v>3098914</v>
      </c>
      <c r="H38" s="11"/>
      <c r="I38" s="11">
        <f t="shared" si="1"/>
        <v>380063156</v>
      </c>
    </row>
    <row r="39" spans="1:9" ht="31.2" x14ac:dyDescent="0.3">
      <c r="A39" s="7" t="s">
        <v>3</v>
      </c>
      <c r="B39" s="10" t="s">
        <v>128</v>
      </c>
      <c r="C39" s="11">
        <v>92114591</v>
      </c>
      <c r="D39" s="11"/>
      <c r="E39" s="11">
        <v>6451966</v>
      </c>
      <c r="F39" s="11"/>
      <c r="G39" s="11">
        <v>1327956.44</v>
      </c>
      <c r="H39" s="11"/>
      <c r="I39" s="11">
        <f t="shared" si="1"/>
        <v>99894513.439999998</v>
      </c>
    </row>
    <row r="40" spans="1:9" ht="15.6" x14ac:dyDescent="0.3">
      <c r="A40" s="8" t="s">
        <v>142</v>
      </c>
      <c r="B40" s="9" t="s">
        <v>17</v>
      </c>
      <c r="C40" s="5">
        <f>C41+C42+C43+C44</f>
        <v>99189533</v>
      </c>
      <c r="D40" s="5">
        <f t="shared" ref="D40:I40" si="7">D41+D42+D43+D44</f>
        <v>2352822.67</v>
      </c>
      <c r="E40" s="5">
        <f t="shared" si="7"/>
        <v>0</v>
      </c>
      <c r="F40" s="5">
        <f t="shared" si="7"/>
        <v>0</v>
      </c>
      <c r="G40" s="5">
        <f t="shared" si="7"/>
        <v>344077</v>
      </c>
      <c r="H40" s="5">
        <f t="shared" si="7"/>
        <v>0</v>
      </c>
      <c r="I40" s="5">
        <f t="shared" si="1"/>
        <v>101886432.67</v>
      </c>
    </row>
    <row r="41" spans="1:9" s="15" customFormat="1" ht="15.6" x14ac:dyDescent="0.3">
      <c r="A41" s="7" t="s">
        <v>157</v>
      </c>
      <c r="B41" s="10" t="s">
        <v>156</v>
      </c>
      <c r="C41" s="11">
        <v>500000</v>
      </c>
      <c r="D41" s="11"/>
      <c r="E41" s="11"/>
      <c r="F41" s="11"/>
      <c r="G41" s="11">
        <v>-500000</v>
      </c>
      <c r="H41" s="11"/>
      <c r="I41" s="11">
        <f t="shared" si="1"/>
        <v>0</v>
      </c>
    </row>
    <row r="42" spans="1:9" ht="31.2" x14ac:dyDescent="0.3">
      <c r="A42" s="7" t="s">
        <v>50</v>
      </c>
      <c r="B42" s="10" t="s">
        <v>67</v>
      </c>
      <c r="C42" s="11">
        <v>51900</v>
      </c>
      <c r="D42" s="11"/>
      <c r="E42" s="11"/>
      <c r="F42" s="11"/>
      <c r="G42" s="11"/>
      <c r="H42" s="11"/>
      <c r="I42" s="11">
        <f t="shared" si="1"/>
        <v>51900</v>
      </c>
    </row>
    <row r="43" spans="1:9" ht="31.2" x14ac:dyDescent="0.3">
      <c r="A43" s="7" t="s">
        <v>111</v>
      </c>
      <c r="B43" s="10" t="s">
        <v>81</v>
      </c>
      <c r="C43" s="11">
        <v>8000000</v>
      </c>
      <c r="D43" s="11">
        <v>-7000000</v>
      </c>
      <c r="E43" s="11"/>
      <c r="F43" s="11"/>
      <c r="G43" s="11"/>
      <c r="H43" s="11"/>
      <c r="I43" s="11">
        <f t="shared" si="1"/>
        <v>1000000</v>
      </c>
    </row>
    <row r="44" spans="1:9" ht="31.2" x14ac:dyDescent="0.3">
      <c r="A44" s="7" t="s">
        <v>12</v>
      </c>
      <c r="B44" s="10" t="s">
        <v>96</v>
      </c>
      <c r="C44" s="11">
        <v>90637633</v>
      </c>
      <c r="D44" s="11">
        <v>9352822.6699999999</v>
      </c>
      <c r="E44" s="11"/>
      <c r="F44" s="11"/>
      <c r="G44" s="11">
        <v>844077</v>
      </c>
      <c r="H44" s="11"/>
      <c r="I44" s="11">
        <f t="shared" si="1"/>
        <v>100834532.67</v>
      </c>
    </row>
    <row r="45" spans="1:9" ht="19.5" customHeight="1" x14ac:dyDescent="0.3">
      <c r="A45" s="8" t="s">
        <v>140</v>
      </c>
      <c r="B45" s="9" t="s">
        <v>141</v>
      </c>
      <c r="C45" s="5">
        <f>C46+C47+C48+C49+C50+C51+C52</f>
        <v>12276478252.519999</v>
      </c>
      <c r="D45" s="5">
        <f t="shared" ref="D45:H45" si="8">D46+D47+D48+D49+D50+D51+D52</f>
        <v>461519985.86000001</v>
      </c>
      <c r="E45" s="5">
        <f t="shared" si="8"/>
        <v>217246843.82000002</v>
      </c>
      <c r="F45" s="5">
        <f t="shared" si="8"/>
        <v>4655000</v>
      </c>
      <c r="G45" s="5">
        <f t="shared" si="8"/>
        <v>212384728.39000002</v>
      </c>
      <c r="H45" s="5">
        <f t="shared" si="8"/>
        <v>0</v>
      </c>
      <c r="I45" s="5">
        <f t="shared" si="1"/>
        <v>13172284810.589998</v>
      </c>
    </row>
    <row r="46" spans="1:9" ht="15.6" x14ac:dyDescent="0.3">
      <c r="A46" s="7" t="s">
        <v>106</v>
      </c>
      <c r="B46" s="10" t="s">
        <v>5</v>
      </c>
      <c r="C46" s="11">
        <v>3588038845.4499998</v>
      </c>
      <c r="D46" s="11">
        <v>119462814.51000001</v>
      </c>
      <c r="E46" s="11">
        <v>82166097.75</v>
      </c>
      <c r="F46" s="11"/>
      <c r="G46" s="11">
        <v>107227567.95999999</v>
      </c>
      <c r="H46" s="11"/>
      <c r="I46" s="11">
        <f t="shared" si="1"/>
        <v>3896895325.6700001</v>
      </c>
    </row>
    <row r="47" spans="1:9" ht="18" customHeight="1" x14ac:dyDescent="0.3">
      <c r="A47" s="7" t="s">
        <v>83</v>
      </c>
      <c r="B47" s="10" t="s">
        <v>21</v>
      </c>
      <c r="C47" s="11">
        <v>6326618437.6499996</v>
      </c>
      <c r="D47" s="11">
        <v>252708596.97999999</v>
      </c>
      <c r="E47" s="11">
        <v>31696235.920000002</v>
      </c>
      <c r="F47" s="11">
        <v>4655000</v>
      </c>
      <c r="G47" s="11">
        <v>23141512.989999998</v>
      </c>
      <c r="H47" s="11"/>
      <c r="I47" s="11">
        <f t="shared" si="1"/>
        <v>6638819783.539999</v>
      </c>
    </row>
    <row r="48" spans="1:9" ht="15.6" x14ac:dyDescent="0.3">
      <c r="A48" s="7" t="s">
        <v>151</v>
      </c>
      <c r="B48" s="10" t="s">
        <v>36</v>
      </c>
      <c r="C48" s="11">
        <v>259709345.33000001</v>
      </c>
      <c r="D48" s="11">
        <v>61811951</v>
      </c>
      <c r="E48" s="11">
        <v>13233676.32</v>
      </c>
      <c r="F48" s="11"/>
      <c r="G48" s="11">
        <v>54003774</v>
      </c>
      <c r="H48" s="11"/>
      <c r="I48" s="11">
        <f t="shared" si="1"/>
        <v>388758746.65000004</v>
      </c>
    </row>
    <row r="49" spans="1:9" ht="15.6" x14ac:dyDescent="0.3">
      <c r="A49" s="7" t="s">
        <v>19</v>
      </c>
      <c r="B49" s="10" t="s">
        <v>53</v>
      </c>
      <c r="C49" s="11">
        <v>1511026724.0699999</v>
      </c>
      <c r="D49" s="11">
        <v>27536623.370000001</v>
      </c>
      <c r="E49" s="11">
        <v>50184622</v>
      </c>
      <c r="F49" s="11"/>
      <c r="G49" s="11">
        <v>29554441</v>
      </c>
      <c r="H49" s="11"/>
      <c r="I49" s="11">
        <f t="shared" si="1"/>
        <v>1618302410.4399998</v>
      </c>
    </row>
    <row r="50" spans="1:9" ht="46.8" x14ac:dyDescent="0.3">
      <c r="A50" s="7" t="s">
        <v>43</v>
      </c>
      <c r="B50" s="10" t="s">
        <v>70</v>
      </c>
      <c r="C50" s="11">
        <v>33838179.020000003</v>
      </c>
      <c r="D50" s="11"/>
      <c r="E50" s="11">
        <v>16401116</v>
      </c>
      <c r="F50" s="11"/>
      <c r="G50" s="11">
        <v>524035.8</v>
      </c>
      <c r="H50" s="11"/>
      <c r="I50" s="11">
        <f t="shared" si="1"/>
        <v>50763330.82</v>
      </c>
    </row>
    <row r="51" spans="1:9" ht="18" customHeight="1" x14ac:dyDescent="0.3">
      <c r="A51" s="7" t="s">
        <v>155</v>
      </c>
      <c r="B51" s="10" t="s">
        <v>100</v>
      </c>
      <c r="C51" s="11">
        <v>305079169</v>
      </c>
      <c r="D51" s="11"/>
      <c r="E51" s="11">
        <v>15000000</v>
      </c>
      <c r="F51" s="11"/>
      <c r="G51" s="11">
        <v>-1791338.72</v>
      </c>
      <c r="H51" s="11"/>
      <c r="I51" s="11">
        <f t="shared" si="1"/>
        <v>318287830.27999997</v>
      </c>
    </row>
    <row r="52" spans="1:9" ht="15.6" x14ac:dyDescent="0.3">
      <c r="A52" s="7" t="s">
        <v>39</v>
      </c>
      <c r="B52" s="10" t="s">
        <v>138</v>
      </c>
      <c r="C52" s="11">
        <v>252167552</v>
      </c>
      <c r="D52" s="11"/>
      <c r="E52" s="11">
        <v>8565095.8300000001</v>
      </c>
      <c r="F52" s="11"/>
      <c r="G52" s="11">
        <v>-275264.64000000001</v>
      </c>
      <c r="H52" s="11"/>
      <c r="I52" s="11">
        <f t="shared" si="1"/>
        <v>260457383.19000003</v>
      </c>
    </row>
    <row r="53" spans="1:9" ht="19.5" customHeight="1" x14ac:dyDescent="0.3">
      <c r="A53" s="8" t="s">
        <v>34</v>
      </c>
      <c r="B53" s="9" t="s">
        <v>110</v>
      </c>
      <c r="C53" s="5">
        <f>C54+C55</f>
        <v>797505362</v>
      </c>
      <c r="D53" s="5">
        <f t="shared" ref="D53:H53" si="9">D54+D55</f>
        <v>102035336.86</v>
      </c>
      <c r="E53" s="5">
        <f t="shared" si="9"/>
        <v>39787746</v>
      </c>
      <c r="F53" s="5">
        <f t="shared" si="9"/>
        <v>0</v>
      </c>
      <c r="G53" s="5">
        <f t="shared" si="9"/>
        <v>26810267.699999999</v>
      </c>
      <c r="H53" s="5">
        <f t="shared" si="9"/>
        <v>0</v>
      </c>
      <c r="I53" s="5">
        <f t="shared" si="1"/>
        <v>966138712.56000006</v>
      </c>
    </row>
    <row r="54" spans="1:9" ht="15.6" x14ac:dyDescent="0.3">
      <c r="A54" s="7" t="s">
        <v>72</v>
      </c>
      <c r="B54" s="10" t="s">
        <v>127</v>
      </c>
      <c r="C54" s="11">
        <v>764201148</v>
      </c>
      <c r="D54" s="11">
        <v>102035336.86</v>
      </c>
      <c r="E54" s="11">
        <v>35816559</v>
      </c>
      <c r="F54" s="11"/>
      <c r="G54" s="11">
        <v>25792631.699999999</v>
      </c>
      <c r="H54" s="11"/>
      <c r="I54" s="11">
        <f t="shared" si="1"/>
        <v>927845675.56000006</v>
      </c>
    </row>
    <row r="55" spans="1:9" ht="31.2" x14ac:dyDescent="0.3">
      <c r="A55" s="7" t="s">
        <v>60</v>
      </c>
      <c r="B55" s="10" t="s">
        <v>26</v>
      </c>
      <c r="C55" s="11">
        <v>33304214</v>
      </c>
      <c r="D55" s="11"/>
      <c r="E55" s="11">
        <v>3971187</v>
      </c>
      <c r="F55" s="11"/>
      <c r="G55" s="11">
        <v>1017636</v>
      </c>
      <c r="H55" s="11"/>
      <c r="I55" s="11">
        <f t="shared" si="1"/>
        <v>38293037</v>
      </c>
    </row>
    <row r="56" spans="1:9" ht="15.6" x14ac:dyDescent="0.3">
      <c r="A56" s="8" t="s">
        <v>58</v>
      </c>
      <c r="B56" s="9" t="s">
        <v>79</v>
      </c>
      <c r="C56" s="5">
        <f>C57+C58+C59+C60+C61+C62</f>
        <v>4988879434.8200006</v>
      </c>
      <c r="D56" s="5">
        <f t="shared" ref="D56:H56" si="10">D57+D58+D59+D60+D61+D62</f>
        <v>965282034.07999992</v>
      </c>
      <c r="E56" s="5">
        <f t="shared" si="10"/>
        <v>187898400.71000001</v>
      </c>
      <c r="F56" s="5">
        <f t="shared" si="10"/>
        <v>-497564814</v>
      </c>
      <c r="G56" s="5">
        <f t="shared" si="10"/>
        <v>33683992.539999992</v>
      </c>
      <c r="H56" s="5">
        <f t="shared" si="10"/>
        <v>0</v>
      </c>
      <c r="I56" s="5">
        <f t="shared" si="1"/>
        <v>5678179048.1500006</v>
      </c>
    </row>
    <row r="57" spans="1:9" s="2" customFormat="1" ht="15.6" x14ac:dyDescent="0.3">
      <c r="A57" s="7" t="s">
        <v>47</v>
      </c>
      <c r="B57" s="10" t="s">
        <v>102</v>
      </c>
      <c r="C57" s="11">
        <v>2687864408.3800001</v>
      </c>
      <c r="D57" s="11">
        <v>501177870.27999997</v>
      </c>
      <c r="E57" s="11">
        <v>175343816.91</v>
      </c>
      <c r="F57" s="11">
        <v>-284525716.60000002</v>
      </c>
      <c r="G57" s="11">
        <v>-77172609.950000003</v>
      </c>
      <c r="H57" s="11"/>
      <c r="I57" s="11">
        <f t="shared" si="1"/>
        <v>3002687769.02</v>
      </c>
    </row>
    <row r="58" spans="1:9" s="6" customFormat="1" ht="15.6" x14ac:dyDescent="0.3">
      <c r="A58" s="7" t="s">
        <v>88</v>
      </c>
      <c r="B58" s="10" t="s">
        <v>115</v>
      </c>
      <c r="C58" s="11">
        <v>1501506355.4200001</v>
      </c>
      <c r="D58" s="11">
        <v>461914499.80000001</v>
      </c>
      <c r="E58" s="11">
        <v>-14454874.779999999</v>
      </c>
      <c r="F58" s="11">
        <v>-216732511.40000001</v>
      </c>
      <c r="G58" s="11">
        <v>96703270.799999997</v>
      </c>
      <c r="H58" s="11"/>
      <c r="I58" s="11">
        <f t="shared" si="1"/>
        <v>1828936739.8399999</v>
      </c>
    </row>
    <row r="59" spans="1:9" ht="15.6" x14ac:dyDescent="0.3">
      <c r="A59" s="7" t="s">
        <v>93</v>
      </c>
      <c r="B59" s="10" t="s">
        <v>0</v>
      </c>
      <c r="C59" s="11">
        <v>78343491.030000001</v>
      </c>
      <c r="D59" s="11">
        <v>2189664</v>
      </c>
      <c r="E59" s="11">
        <v>10000000</v>
      </c>
      <c r="F59" s="11">
        <v>-2387609.2000000002</v>
      </c>
      <c r="G59" s="11">
        <v>142770</v>
      </c>
      <c r="H59" s="11"/>
      <c r="I59" s="11">
        <f t="shared" si="1"/>
        <v>88288315.829999998</v>
      </c>
    </row>
    <row r="60" spans="1:9" ht="15.6" x14ac:dyDescent="0.3">
      <c r="A60" s="7" t="s">
        <v>122</v>
      </c>
      <c r="B60" s="10" t="s">
        <v>14</v>
      </c>
      <c r="C60" s="11">
        <v>91680793.569999993</v>
      </c>
      <c r="D60" s="11"/>
      <c r="E60" s="11">
        <v>3724272</v>
      </c>
      <c r="F60" s="11"/>
      <c r="G60" s="11">
        <v>3264136.96</v>
      </c>
      <c r="H60" s="11"/>
      <c r="I60" s="11">
        <f t="shared" si="1"/>
        <v>98669202.529999986</v>
      </c>
    </row>
    <row r="61" spans="1:9" ht="46.8" x14ac:dyDescent="0.3">
      <c r="A61" s="7" t="s">
        <v>4</v>
      </c>
      <c r="B61" s="10" t="s">
        <v>31</v>
      </c>
      <c r="C61" s="11">
        <v>134311370</v>
      </c>
      <c r="D61" s="11"/>
      <c r="E61" s="11">
        <v>7391088.9000000004</v>
      </c>
      <c r="F61" s="11"/>
      <c r="G61" s="11">
        <v>4566928.3899999997</v>
      </c>
      <c r="H61" s="11"/>
      <c r="I61" s="11">
        <f t="shared" si="1"/>
        <v>146269387.28999999</v>
      </c>
    </row>
    <row r="62" spans="1:9" ht="15.6" x14ac:dyDescent="0.3">
      <c r="A62" s="7" t="s">
        <v>46</v>
      </c>
      <c r="B62" s="10" t="s">
        <v>76</v>
      </c>
      <c r="C62" s="11">
        <v>495173016.42000002</v>
      </c>
      <c r="D62" s="11"/>
      <c r="E62" s="11">
        <v>5894097.6799999997</v>
      </c>
      <c r="F62" s="11">
        <v>6081023.2000000002</v>
      </c>
      <c r="G62" s="11">
        <v>6179496.3399999999</v>
      </c>
      <c r="H62" s="11"/>
      <c r="I62" s="11">
        <f t="shared" si="1"/>
        <v>513327633.63999999</v>
      </c>
    </row>
    <row r="63" spans="1:9" ht="15.6" x14ac:dyDescent="0.3">
      <c r="A63" s="8" t="s">
        <v>61</v>
      </c>
      <c r="B63" s="9" t="s">
        <v>13</v>
      </c>
      <c r="C63" s="5">
        <f>C64+C65+C66+C67+C68</f>
        <v>15620512563.040001</v>
      </c>
      <c r="D63" s="5">
        <f t="shared" ref="D63:H63" si="11">D64+D65+D66+D67+D68</f>
        <v>2011000</v>
      </c>
      <c r="E63" s="5">
        <f t="shared" si="11"/>
        <v>4495948</v>
      </c>
      <c r="F63" s="5">
        <f t="shared" si="11"/>
        <v>0</v>
      </c>
      <c r="G63" s="5">
        <f t="shared" si="11"/>
        <v>178829945.03</v>
      </c>
      <c r="H63" s="5">
        <f t="shared" si="11"/>
        <v>0</v>
      </c>
      <c r="I63" s="5">
        <f t="shared" si="1"/>
        <v>15805849456.070002</v>
      </c>
    </row>
    <row r="64" spans="1:9" s="1" customFormat="1" ht="15.6" x14ac:dyDescent="0.3">
      <c r="A64" s="7" t="s">
        <v>113</v>
      </c>
      <c r="B64" s="10" t="s">
        <v>24</v>
      </c>
      <c r="C64" s="11">
        <v>138612089.75</v>
      </c>
      <c r="D64" s="11"/>
      <c r="E64" s="11">
        <v>3500000</v>
      </c>
      <c r="F64" s="11"/>
      <c r="G64" s="11">
        <v>958903.99</v>
      </c>
      <c r="H64" s="11"/>
      <c r="I64" s="11">
        <f t="shared" si="1"/>
        <v>143070993.74000001</v>
      </c>
    </row>
    <row r="65" spans="1:9" s="6" customFormat="1" ht="15.6" x14ac:dyDescent="0.3">
      <c r="A65" s="7" t="s">
        <v>129</v>
      </c>
      <c r="B65" s="10" t="s">
        <v>44</v>
      </c>
      <c r="C65" s="11">
        <v>1464444944.45</v>
      </c>
      <c r="D65" s="11"/>
      <c r="E65" s="11">
        <v>19152023</v>
      </c>
      <c r="F65" s="11"/>
      <c r="G65" s="11">
        <v>52625420.549999997</v>
      </c>
      <c r="H65" s="11"/>
      <c r="I65" s="11">
        <f t="shared" si="1"/>
        <v>1536222388</v>
      </c>
    </row>
    <row r="66" spans="1:9" ht="15.6" x14ac:dyDescent="0.3">
      <c r="A66" s="7" t="s">
        <v>68</v>
      </c>
      <c r="B66" s="10" t="s">
        <v>62</v>
      </c>
      <c r="C66" s="11">
        <v>11954361873.84</v>
      </c>
      <c r="D66" s="11">
        <v>11000</v>
      </c>
      <c r="E66" s="11">
        <v>-61950698.630000003</v>
      </c>
      <c r="F66" s="11"/>
      <c r="G66" s="11">
        <v>-130972345.28</v>
      </c>
      <c r="H66" s="11"/>
      <c r="I66" s="11">
        <f t="shared" si="1"/>
        <v>11761449829.93</v>
      </c>
    </row>
    <row r="67" spans="1:9" ht="15.6" x14ac:dyDescent="0.3">
      <c r="A67" s="7" t="s">
        <v>82</v>
      </c>
      <c r="B67" s="10" t="s">
        <v>75</v>
      </c>
      <c r="C67" s="11">
        <v>1759804836</v>
      </c>
      <c r="D67" s="11"/>
      <c r="E67" s="11">
        <v>684899.63</v>
      </c>
      <c r="F67" s="11"/>
      <c r="G67" s="11">
        <v>243328276.72</v>
      </c>
      <c r="H67" s="11"/>
      <c r="I67" s="11">
        <f t="shared" si="1"/>
        <v>2003818012.3500001</v>
      </c>
    </row>
    <row r="68" spans="1:9" ht="31.2" x14ac:dyDescent="0.3">
      <c r="A68" s="7" t="s">
        <v>118</v>
      </c>
      <c r="B68" s="10" t="s">
        <v>107</v>
      </c>
      <c r="C68" s="11">
        <v>303288819</v>
      </c>
      <c r="D68" s="11">
        <v>2000000</v>
      </c>
      <c r="E68" s="11">
        <v>43109724</v>
      </c>
      <c r="F68" s="11"/>
      <c r="G68" s="11">
        <v>12889689.050000001</v>
      </c>
      <c r="H68" s="11"/>
      <c r="I68" s="11">
        <f t="shared" si="1"/>
        <v>361288232.05000001</v>
      </c>
    </row>
    <row r="69" spans="1:9" ht="19.5" customHeight="1" x14ac:dyDescent="0.3">
      <c r="A69" s="8" t="s">
        <v>42</v>
      </c>
      <c r="B69" s="9" t="s">
        <v>135</v>
      </c>
      <c r="C69" s="5">
        <f>C70+C71+C72+C73</f>
        <v>1412165231.53</v>
      </c>
      <c r="D69" s="5">
        <f t="shared" ref="D69:H69" si="12">D70+D71+D72+D73</f>
        <v>1091080000</v>
      </c>
      <c r="E69" s="5">
        <f t="shared" si="12"/>
        <v>99107406.150000006</v>
      </c>
      <c r="F69" s="5">
        <f t="shared" si="12"/>
        <v>-505588869.14999998</v>
      </c>
      <c r="G69" s="5">
        <f t="shared" si="12"/>
        <v>-193522470.66</v>
      </c>
      <c r="H69" s="5">
        <f t="shared" si="12"/>
        <v>-16000000</v>
      </c>
      <c r="I69" s="5">
        <f t="shared" si="1"/>
        <v>1887241297.8699996</v>
      </c>
    </row>
    <row r="70" spans="1:9" s="1" customFormat="1" ht="15.6" x14ac:dyDescent="0.3">
      <c r="A70" s="7" t="s">
        <v>40</v>
      </c>
      <c r="B70" s="10" t="s">
        <v>1</v>
      </c>
      <c r="C70" s="11">
        <v>330202920.17000002</v>
      </c>
      <c r="D70" s="11">
        <v>791080000</v>
      </c>
      <c r="E70" s="11">
        <v>77649210.150000006</v>
      </c>
      <c r="F70" s="11">
        <v>-506188869.14999998</v>
      </c>
      <c r="G70" s="11">
        <v>-31480574.66</v>
      </c>
      <c r="H70" s="11">
        <v>-16000000</v>
      </c>
      <c r="I70" s="11">
        <f t="shared" si="1"/>
        <v>645262686.51000023</v>
      </c>
    </row>
    <row r="71" spans="1:9" s="6" customFormat="1" ht="15.6" x14ac:dyDescent="0.3">
      <c r="A71" s="7" t="s">
        <v>116</v>
      </c>
      <c r="B71" s="10" t="s">
        <v>15</v>
      </c>
      <c r="C71" s="11">
        <v>926618314.36000001</v>
      </c>
      <c r="D71" s="11">
        <v>300000000</v>
      </c>
      <c r="E71" s="11">
        <v>45252525</v>
      </c>
      <c r="F71" s="11">
        <v>-25000000</v>
      </c>
      <c r="G71" s="11">
        <v>-164270117</v>
      </c>
      <c r="H71" s="11"/>
      <c r="I71" s="11">
        <f t="shared" si="1"/>
        <v>1082600722.3600001</v>
      </c>
    </row>
    <row r="72" spans="1:9" ht="15.6" x14ac:dyDescent="0.3">
      <c r="A72" s="7" t="s">
        <v>33</v>
      </c>
      <c r="B72" s="10" t="s">
        <v>28</v>
      </c>
      <c r="C72" s="11">
        <v>145056509</v>
      </c>
      <c r="D72" s="11"/>
      <c r="E72" s="11">
        <v>-25252525</v>
      </c>
      <c r="F72" s="11">
        <v>25600000</v>
      </c>
      <c r="G72" s="11">
        <v>2229515</v>
      </c>
      <c r="H72" s="11"/>
      <c r="I72" s="11">
        <f t="shared" si="1"/>
        <v>147633499</v>
      </c>
    </row>
    <row r="73" spans="1:9" ht="31.2" x14ac:dyDescent="0.3">
      <c r="A73" s="7" t="s">
        <v>146</v>
      </c>
      <c r="B73" s="10" t="s">
        <v>65</v>
      </c>
      <c r="C73" s="11">
        <v>10287488</v>
      </c>
      <c r="D73" s="11"/>
      <c r="E73" s="11">
        <v>1458196</v>
      </c>
      <c r="F73" s="11"/>
      <c r="G73" s="11">
        <v>-1294</v>
      </c>
      <c r="H73" s="11"/>
      <c r="I73" s="11">
        <f t="shared" ref="I73:I84" si="13">C73+D73+E73+F73+G73+H73</f>
        <v>11744390</v>
      </c>
    </row>
    <row r="74" spans="1:9" ht="31.2" x14ac:dyDescent="0.3">
      <c r="A74" s="8" t="s">
        <v>103</v>
      </c>
      <c r="B74" s="9" t="s">
        <v>108</v>
      </c>
      <c r="C74" s="5">
        <f>C75+C76+C77</f>
        <v>124234613</v>
      </c>
      <c r="D74" s="5">
        <f t="shared" ref="D74:H74" si="14">D75+D76+D77</f>
        <v>0</v>
      </c>
      <c r="E74" s="5">
        <f t="shared" si="14"/>
        <v>15040973.4</v>
      </c>
      <c r="F74" s="5">
        <f t="shared" si="14"/>
        <v>0</v>
      </c>
      <c r="G74" s="5">
        <f t="shared" si="14"/>
        <v>7379411</v>
      </c>
      <c r="H74" s="5">
        <f t="shared" si="14"/>
        <v>0</v>
      </c>
      <c r="I74" s="5">
        <f t="shared" si="13"/>
        <v>146654997.40000001</v>
      </c>
    </row>
    <row r="75" spans="1:9" s="1" customFormat="1" ht="15.6" x14ac:dyDescent="0.3">
      <c r="A75" s="7" t="s">
        <v>125</v>
      </c>
      <c r="B75" s="10" t="s">
        <v>121</v>
      </c>
      <c r="C75" s="11">
        <v>29635961</v>
      </c>
      <c r="D75" s="11"/>
      <c r="E75" s="11"/>
      <c r="F75" s="11"/>
      <c r="G75" s="11">
        <v>780000</v>
      </c>
      <c r="H75" s="11"/>
      <c r="I75" s="11">
        <f t="shared" si="13"/>
        <v>30415961</v>
      </c>
    </row>
    <row r="76" spans="1:9" s="6" customFormat="1" ht="15.6" x14ac:dyDescent="0.3">
      <c r="A76" s="7" t="s">
        <v>145</v>
      </c>
      <c r="B76" s="10" t="s">
        <v>139</v>
      </c>
      <c r="C76" s="11">
        <v>62537579</v>
      </c>
      <c r="D76" s="11"/>
      <c r="E76" s="11">
        <v>14234752.4</v>
      </c>
      <c r="F76" s="11"/>
      <c r="G76" s="11">
        <v>2929909</v>
      </c>
      <c r="H76" s="11"/>
      <c r="I76" s="11">
        <f t="shared" si="13"/>
        <v>79702240.400000006</v>
      </c>
    </row>
    <row r="77" spans="1:9" ht="31.2" x14ac:dyDescent="0.3">
      <c r="A77" s="7" t="s">
        <v>90</v>
      </c>
      <c r="B77" s="10" t="s">
        <v>20</v>
      </c>
      <c r="C77" s="11">
        <v>32061073</v>
      </c>
      <c r="D77" s="11"/>
      <c r="E77" s="11">
        <v>806221</v>
      </c>
      <c r="F77" s="11"/>
      <c r="G77" s="11">
        <v>3669502</v>
      </c>
      <c r="H77" s="11"/>
      <c r="I77" s="11">
        <f t="shared" si="13"/>
        <v>36536796</v>
      </c>
    </row>
    <row r="78" spans="1:9" ht="46.8" x14ac:dyDescent="0.3">
      <c r="A78" s="8" t="s">
        <v>7</v>
      </c>
      <c r="B78" s="9" t="s">
        <v>74</v>
      </c>
      <c r="C78" s="5">
        <f>C79</f>
        <v>242242770.84</v>
      </c>
      <c r="D78" s="5">
        <f t="shared" ref="D78:H78" si="15">D79</f>
        <v>0</v>
      </c>
      <c r="E78" s="5">
        <f t="shared" si="15"/>
        <v>-100000000</v>
      </c>
      <c r="F78" s="5">
        <f t="shared" si="15"/>
        <v>-70000000</v>
      </c>
      <c r="G78" s="5">
        <f t="shared" si="15"/>
        <v>0</v>
      </c>
      <c r="H78" s="5">
        <f t="shared" si="15"/>
        <v>0</v>
      </c>
      <c r="I78" s="5">
        <f t="shared" si="13"/>
        <v>72242770.840000004</v>
      </c>
    </row>
    <row r="79" spans="1:9" s="1" customFormat="1" ht="31.2" x14ac:dyDescent="0.3">
      <c r="A79" s="7" t="s">
        <v>32</v>
      </c>
      <c r="B79" s="10" t="s">
        <v>94</v>
      </c>
      <c r="C79" s="11">
        <v>242242770.84</v>
      </c>
      <c r="D79" s="11"/>
      <c r="E79" s="11">
        <v>-100000000</v>
      </c>
      <c r="F79" s="11">
        <v>-70000000</v>
      </c>
      <c r="G79" s="11"/>
      <c r="H79" s="11"/>
      <c r="I79" s="11">
        <f t="shared" si="13"/>
        <v>72242770.840000004</v>
      </c>
    </row>
    <row r="80" spans="1:9" s="6" customFormat="1" ht="62.4" x14ac:dyDescent="0.3">
      <c r="A80" s="8" t="s">
        <v>152</v>
      </c>
      <c r="B80" s="9" t="s">
        <v>52</v>
      </c>
      <c r="C80" s="5">
        <f>C81+C82+C83</f>
        <v>3060100000</v>
      </c>
      <c r="D80" s="5">
        <f t="shared" ref="D80:H80" si="16">D81+D82+D83</f>
        <v>70000000</v>
      </c>
      <c r="E80" s="5">
        <f t="shared" si="16"/>
        <v>94323451</v>
      </c>
      <c r="F80" s="5">
        <f t="shared" si="16"/>
        <v>330000000</v>
      </c>
      <c r="G80" s="5">
        <f t="shared" si="16"/>
        <v>175858564.83000001</v>
      </c>
      <c r="H80" s="5">
        <f t="shared" si="16"/>
        <v>0</v>
      </c>
      <c r="I80" s="5">
        <f t="shared" si="13"/>
        <v>3730282015.8299999</v>
      </c>
    </row>
    <row r="81" spans="1:9" s="1" customFormat="1" ht="46.8" x14ac:dyDescent="0.3">
      <c r="A81" s="7" t="s">
        <v>123</v>
      </c>
      <c r="B81" s="10" t="s">
        <v>64</v>
      </c>
      <c r="C81" s="11">
        <v>2210000000</v>
      </c>
      <c r="D81" s="11"/>
      <c r="E81" s="11">
        <v>-24505500</v>
      </c>
      <c r="F81" s="11"/>
      <c r="G81" s="11"/>
      <c r="H81" s="11"/>
      <c r="I81" s="11">
        <f t="shared" si="13"/>
        <v>2185494500</v>
      </c>
    </row>
    <row r="82" spans="1:9" s="6" customFormat="1" ht="15.6" x14ac:dyDescent="0.3">
      <c r="A82" s="7" t="s">
        <v>92</v>
      </c>
      <c r="B82" s="10" t="s">
        <v>78</v>
      </c>
      <c r="C82" s="11">
        <v>760100000</v>
      </c>
      <c r="D82" s="11"/>
      <c r="E82" s="11">
        <v>119048453</v>
      </c>
      <c r="F82" s="11">
        <v>200000000</v>
      </c>
      <c r="G82" s="11">
        <v>176800000</v>
      </c>
      <c r="H82" s="11"/>
      <c r="I82" s="11">
        <f t="shared" si="13"/>
        <v>1255948453</v>
      </c>
    </row>
    <row r="83" spans="1:9" ht="31.2" x14ac:dyDescent="0.3">
      <c r="A83" s="7" t="s">
        <v>86</v>
      </c>
      <c r="B83" s="10" t="s">
        <v>99</v>
      </c>
      <c r="C83" s="11">
        <v>90000000</v>
      </c>
      <c r="D83" s="11">
        <v>70000000</v>
      </c>
      <c r="E83" s="11">
        <v>-219502</v>
      </c>
      <c r="F83" s="11">
        <v>130000000</v>
      </c>
      <c r="G83" s="11">
        <v>-941435.17</v>
      </c>
      <c r="H83" s="11"/>
      <c r="I83" s="11">
        <f t="shared" si="13"/>
        <v>288839062.82999998</v>
      </c>
    </row>
    <row r="84" spans="1:9" s="1" customFormat="1" ht="21.75" customHeight="1" x14ac:dyDescent="0.3">
      <c r="A84" s="22" t="s">
        <v>149</v>
      </c>
      <c r="B84" s="23"/>
      <c r="C84" s="14">
        <f>C7+C16+C19+C24+C35+C40+C45+C53+C56+C63+C69+C74+C78+C80</f>
        <v>54015853320.249992</v>
      </c>
      <c r="D84" s="14">
        <f t="shared" ref="D84:H84" si="17">D7+D16+D19+D24+D35+D40+D45+D53+D56+D63+D69+D74+D78+D80</f>
        <v>10309733256.519999</v>
      </c>
      <c r="E84" s="14">
        <f t="shared" si="17"/>
        <v>1014268952.7300001</v>
      </c>
      <c r="F84" s="14">
        <f t="shared" si="17"/>
        <v>0</v>
      </c>
      <c r="G84" s="14">
        <f t="shared" si="17"/>
        <v>1090143617.3700001</v>
      </c>
      <c r="H84" s="14">
        <f t="shared" si="17"/>
        <v>86214900</v>
      </c>
      <c r="I84" s="14">
        <f t="shared" si="13"/>
        <v>66516214046.869995</v>
      </c>
    </row>
  </sheetData>
  <mergeCells count="12">
    <mergeCell ref="A84:B84"/>
    <mergeCell ref="A4:A6"/>
    <mergeCell ref="B4:B6"/>
    <mergeCell ref="A2:I2"/>
    <mergeCell ref="D4:D6"/>
    <mergeCell ref="E4:E6"/>
    <mergeCell ref="F4:F6"/>
    <mergeCell ref="G4:G6"/>
    <mergeCell ref="H4:H6"/>
    <mergeCell ref="A1:I1"/>
    <mergeCell ref="I4:I6"/>
    <mergeCell ref="C4:C6"/>
  </mergeCells>
  <pageMargins left="0.31496062992125984" right="0.35433070866141736" top="0.37" bottom="0.39370078740157483" header="0.15748031496062992" footer="0.31496062992125984"/>
  <pageSetup paperSize="9" scale="72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2020-04-27T15:35:59Z</cp:lastPrinted>
  <dcterms:created xsi:type="dcterms:W3CDTF">2017-05-03T15:49:45Z</dcterms:created>
  <dcterms:modified xsi:type="dcterms:W3CDTF">2020-04-27T15:49:20Z</dcterms:modified>
</cp:coreProperties>
</file>